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obe\Desktop\uploads for new website\"/>
    </mc:Choice>
  </mc:AlternateContent>
  <bookViews>
    <workbookView xWindow="0" yWindow="0" windowWidth="28800" windowHeight="13020"/>
  </bookViews>
  <sheets>
    <sheet name="Sheet1" sheetId="1" r:id="rId1"/>
    <sheet name="Sheet2" sheetId="2" r:id="rId2"/>
  </sheets>
  <definedNames>
    <definedName name="_xlnm.Print_Area" localSheetId="0">Sheet1!$A$1:$M$49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E30" i="1"/>
  <c r="E29" i="1"/>
  <c r="E32" i="1"/>
  <c r="D34" i="1"/>
  <c r="F32" i="1"/>
  <c r="F33" i="1"/>
  <c r="D32" i="1"/>
  <c r="E34" i="1" l="1"/>
  <c r="K13" i="2" l="1"/>
  <c r="E20" i="2" l="1"/>
  <c r="J24" i="1"/>
  <c r="J15" i="1"/>
  <c r="J17" i="1"/>
  <c r="J18" i="1"/>
  <c r="J22" i="1"/>
  <c r="J28" i="1"/>
  <c r="J31" i="1"/>
  <c r="F27" i="1" l="1"/>
  <c r="F28" i="1"/>
  <c r="F29" i="1"/>
  <c r="F30" i="1"/>
  <c r="F31" i="1"/>
  <c r="F26" i="1"/>
  <c r="F25" i="1"/>
  <c r="C39" i="1" l="1"/>
  <c r="C43" i="1" s="1"/>
  <c r="B39" i="1"/>
  <c r="F15" i="1"/>
  <c r="F16" i="1"/>
  <c r="F17" i="1"/>
  <c r="F18" i="1"/>
  <c r="F19" i="1"/>
  <c r="F20" i="1"/>
  <c r="F21" i="1"/>
  <c r="F22" i="1"/>
  <c r="F23" i="1"/>
  <c r="F24" i="1"/>
  <c r="F14" i="1"/>
  <c r="F34" i="1" l="1"/>
  <c r="B43" i="1"/>
  <c r="D43" i="1" s="1"/>
  <c r="B49" i="1" s="1"/>
  <c r="B41" i="1"/>
  <c r="D39" i="1"/>
  <c r="J14" i="1"/>
  <c r="B44" i="1" l="1"/>
  <c r="B48" i="1" s="1"/>
  <c r="B47" i="1"/>
</calcChain>
</file>

<file path=xl/sharedStrings.xml><?xml version="1.0" encoding="utf-8"?>
<sst xmlns="http://schemas.openxmlformats.org/spreadsheetml/2006/main" count="192" uniqueCount="88">
  <si>
    <t>School District</t>
  </si>
  <si>
    <t>Bond Title</t>
  </si>
  <si>
    <t>Original Par Amount</t>
  </si>
  <si>
    <t>Principal Outstanding</t>
  </si>
  <si>
    <t>Interest To Maturity</t>
  </si>
  <si>
    <t>Final Maturity Date</t>
  </si>
  <si>
    <t>Fitch Rating</t>
  </si>
  <si>
    <t>Moodys Rating</t>
  </si>
  <si>
    <t>S&amp;P Rating</t>
  </si>
  <si>
    <t>Yes</t>
  </si>
  <si>
    <t>NR</t>
  </si>
  <si>
    <t/>
  </si>
  <si>
    <t>Type</t>
  </si>
  <si>
    <t>Issuer Name</t>
  </si>
  <si>
    <t>Address</t>
  </si>
  <si>
    <t>City</t>
  </si>
  <si>
    <t>County</t>
  </si>
  <si>
    <t>Zip Code</t>
  </si>
  <si>
    <t>Telephone</t>
  </si>
  <si>
    <t>Most Recent</t>
  </si>
  <si>
    <t>Fiscal Year</t>
  </si>
  <si>
    <t>Contact Information for Person that Completed Report</t>
  </si>
  <si>
    <t>Name</t>
  </si>
  <si>
    <t>Title</t>
  </si>
  <si>
    <t>Email</t>
  </si>
  <si>
    <t>Phone</t>
  </si>
  <si>
    <t>Total Interest</t>
  </si>
  <si>
    <t>Total Debt</t>
  </si>
  <si>
    <t>Authorized But Unissued Debt</t>
  </si>
  <si>
    <t>All Authorized Debt</t>
  </si>
  <si>
    <t>Total GO Debt</t>
  </si>
  <si>
    <t>Total GO Debt + Authorized But Unissued Debt</t>
  </si>
  <si>
    <t>Total GO Debt per Capita</t>
  </si>
  <si>
    <t>Total GO Debt + Authorized Debt per Capita</t>
  </si>
  <si>
    <t>Total GO Principal &amp; Interest per Capita</t>
  </si>
  <si>
    <t>Total Principal &amp;</t>
  </si>
  <si>
    <t>Interest to Maturity</t>
  </si>
  <si>
    <t>Proceeds Received</t>
  </si>
  <si>
    <t>Proceeds Spent</t>
  </si>
  <si>
    <t>Proceeds Unspent</t>
  </si>
  <si>
    <t>N/A: Refunding</t>
  </si>
  <si>
    <t>Per House Bill 1378 (84R), all political subdivisions must annually report specific information on their debt obligations. This form is designed to capture that information.</t>
  </si>
  <si>
    <t>Principal +</t>
  </si>
  <si>
    <t>AA</t>
  </si>
  <si>
    <t>Mesquite ISD</t>
  </si>
  <si>
    <t>Mesquite</t>
  </si>
  <si>
    <t>Dallas</t>
  </si>
  <si>
    <t>Kathryn Bohling</t>
  </si>
  <si>
    <t>405 E. Davis</t>
  </si>
  <si>
    <t>972-882-7409</t>
  </si>
  <si>
    <t>Asst. Supt. For</t>
  </si>
  <si>
    <t>Business Services</t>
  </si>
  <si>
    <t>kbohling@mesquiteisd.org</t>
  </si>
  <si>
    <t>972-288-6411</t>
  </si>
  <si>
    <t>U/L Tax Ref Bds Ser 2008</t>
  </si>
  <si>
    <t>U/L Tax Sch Bldg Bds Ser 2009</t>
  </si>
  <si>
    <t>U/L Tax Sch Bldg Bds Ser 2010A</t>
  </si>
  <si>
    <t>U/L Tax Ref Bds Ser 2010B</t>
  </si>
  <si>
    <t>U/L Tax Ref Bds Ser 2012</t>
  </si>
  <si>
    <t>U/L Tax Ref Bds Ser 2013</t>
  </si>
  <si>
    <t>U/L Tax Sch Bldg Bds Ser 2014A</t>
  </si>
  <si>
    <t>U/L Tax Ref Bds Ser 2014B</t>
  </si>
  <si>
    <t>U/L Tax Sch Bldg Bds Ser 2015A</t>
  </si>
  <si>
    <t>U/L Tax Ref Bds Ser 2015B</t>
  </si>
  <si>
    <t>U/L Tax Ref Bds Ser 2015C</t>
  </si>
  <si>
    <t>U/L Tax Ref Bds Ser 2015D</t>
  </si>
  <si>
    <t>U/L Tax Ref Bds Ser 2016A</t>
  </si>
  <si>
    <t>U/L Tax Ref Bds Ser 2016B</t>
  </si>
  <si>
    <t>U/L Tax Sch Bldg Bds Ser 2015E</t>
  </si>
  <si>
    <t>AA+</t>
  </si>
  <si>
    <t>F1+</t>
  </si>
  <si>
    <t>Secured by</t>
  </si>
  <si>
    <t>Ad Valorem Tax</t>
  </si>
  <si>
    <t>Total</t>
  </si>
  <si>
    <t>Principal &amp; Interest</t>
  </si>
  <si>
    <t>Principal</t>
  </si>
  <si>
    <t>Outstanding</t>
  </si>
  <si>
    <r>
      <t xml:space="preserve">Var. Rate Sch Bldg U/L Tax Bds, Ser 2000 </t>
    </r>
    <r>
      <rPr>
        <vertAlign val="superscript"/>
        <sz val="11"/>
        <color theme="1"/>
        <rFont val="Times New Roman"/>
        <family val="1"/>
      </rPr>
      <t>(1)</t>
    </r>
  </si>
  <si>
    <r>
      <t xml:space="preserve">Var. Rate Sch Bldg U/L Tax Bds, Ser 2003A </t>
    </r>
    <r>
      <rPr>
        <vertAlign val="superscript"/>
        <sz val="11"/>
        <color theme="1"/>
        <rFont val="Times New Roman"/>
        <family val="1"/>
      </rPr>
      <t>(2)</t>
    </r>
  </si>
  <si>
    <t>(1)  Interest calculated based on an estimated rate of 3.00%.  Subject to change.</t>
  </si>
  <si>
    <t>(2)  Interest calculated at the Fixed Swap Rate of 4.458%.</t>
  </si>
  <si>
    <t>VMIG-1</t>
  </si>
  <si>
    <t>A-1</t>
  </si>
  <si>
    <t>AS OF 8/31/17</t>
  </si>
  <si>
    <t>U/L Tax Ref Bds Ser 2017A</t>
  </si>
  <si>
    <t>U/L Tax Sch Bldg Bds Ser 2017B</t>
  </si>
  <si>
    <t>2017 Population</t>
  </si>
  <si>
    <t>U/L Tax Sch Bldg Bds Ser 2016C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</si>
</sst>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[$-409]mm/dd/yyyy\ h:mm\ AM/PM;@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9" fillId="0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/>
    <xf numFmtId="44" fontId="4" fillId="2" borderId="0" xfId="1" applyFont="1" applyFill="1"/>
    <xf numFmtId="43" fontId="4" fillId="0" borderId="0" xfId="2" applyFont="1" applyFill="1" applyBorder="1" applyAlignment="1" applyProtection="1"/>
    <xf numFmtId="43" fontId="4" fillId="0" borderId="1" xfId="2" applyFont="1" applyFill="1" applyBorder="1" applyAlignment="1" applyProtection="1"/>
    <xf numFmtId="4" fontId="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44" fontId="4" fillId="0" borderId="0" xfId="1" applyFont="1" applyFill="1" applyAlignment="1">
      <alignment horizontal="center"/>
    </xf>
    <xf numFmtId="43" fontId="4" fillId="0" borderId="0" xfId="2" applyFont="1"/>
    <xf numFmtId="43" fontId="4" fillId="2" borderId="0" xfId="2" applyFont="1" applyFill="1" applyAlignment="1">
      <alignment horizontal="center"/>
    </xf>
    <xf numFmtId="43" fontId="4" fillId="2" borderId="0" xfId="2" applyFont="1" applyFill="1"/>
    <xf numFmtId="43" fontId="4" fillId="0" borderId="0" xfId="2" applyFont="1" applyFill="1" applyAlignment="1">
      <alignment horizontal="center"/>
    </xf>
    <xf numFmtId="43" fontId="4" fillId="0" borderId="0" xfId="2" applyFont="1" applyFill="1"/>
    <xf numFmtId="44" fontId="4" fillId="0" borderId="0" xfId="1" applyFont="1" applyFill="1"/>
    <xf numFmtId="166" fontId="0" fillId="0" borderId="0" xfId="2" applyNumberFormat="1" applyFont="1"/>
    <xf numFmtId="4" fontId="4" fillId="0" borderId="0" xfId="0" applyNumberFormat="1" applyFont="1" applyFill="1"/>
    <xf numFmtId="164" fontId="4" fillId="0" borderId="0" xfId="0" applyNumberFormat="1" applyFont="1" applyFill="1" applyBorder="1" applyAlignment="1" applyProtection="1">
      <alignment horizontal="center"/>
    </xf>
    <xf numFmtId="164" fontId="4" fillId="0" borderId="0" xfId="0" quotePrefix="1" applyNumberFormat="1" applyFont="1" applyFill="1" applyBorder="1" applyAlignment="1" applyProtection="1">
      <alignment horizontal="center"/>
    </xf>
    <xf numFmtId="166" fontId="4" fillId="0" borderId="0" xfId="2" applyNumberFormat="1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bohling@mesquitei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120" zoomScaleNormal="120" workbookViewId="0">
      <selection activeCell="I14" sqref="I14"/>
    </sheetView>
  </sheetViews>
  <sheetFormatPr defaultRowHeight="15" x14ac:dyDescent="0.25"/>
  <cols>
    <col min="1" max="1" width="43.5703125" style="3" bestFit="1" customWidth="1"/>
    <col min="2" max="2" width="17.85546875" style="3" customWidth="1"/>
    <col min="3" max="3" width="19.140625" style="3" bestFit="1" customWidth="1"/>
    <col min="4" max="4" width="19.7109375" style="3" bestFit="1" customWidth="1"/>
    <col min="5" max="5" width="18.85546875" style="3" customWidth="1"/>
    <col min="6" max="6" width="18.140625" style="3" customWidth="1"/>
    <col min="7" max="7" width="18.42578125" style="3" bestFit="1" customWidth="1"/>
    <col min="8" max="10" width="18.7109375" style="3" customWidth="1"/>
    <col min="11" max="11" width="24" style="3" bestFit="1" customWidth="1"/>
    <col min="12" max="12" width="14.28515625" style="3" bestFit="1" customWidth="1"/>
    <col min="13" max="13" width="14.28515625" style="3" customWidth="1"/>
    <col min="14" max="16384" width="9.140625" style="3"/>
  </cols>
  <sheetData>
    <row r="1" spans="1:13" ht="18.75" x14ac:dyDescent="0.3">
      <c r="A1" s="1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2"/>
    </row>
    <row r="5" spans="1:13" x14ac:dyDescent="0.25">
      <c r="A5" s="5"/>
      <c r="B5" s="5"/>
      <c r="C5" s="5"/>
      <c r="D5" s="5"/>
      <c r="E5" s="5"/>
      <c r="F5" s="5"/>
      <c r="G5" s="5"/>
      <c r="H5" s="5" t="s">
        <v>19</v>
      </c>
      <c r="I5" s="6" t="s">
        <v>21</v>
      </c>
      <c r="J5" s="7"/>
      <c r="K5" s="6"/>
      <c r="L5" s="6"/>
      <c r="M5" s="2"/>
    </row>
    <row r="6" spans="1:13" x14ac:dyDescent="0.25">
      <c r="A6" s="8" t="s">
        <v>13</v>
      </c>
      <c r="B6" s="8" t="s">
        <v>12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20</v>
      </c>
      <c r="I6" s="8" t="s">
        <v>22</v>
      </c>
      <c r="J6" s="8" t="s">
        <v>23</v>
      </c>
      <c r="K6" s="8" t="s">
        <v>24</v>
      </c>
      <c r="L6" s="8" t="s">
        <v>25</v>
      </c>
      <c r="M6" s="2"/>
    </row>
    <row r="7" spans="1:13" x14ac:dyDescent="0.25">
      <c r="A7" s="5" t="s">
        <v>44</v>
      </c>
      <c r="B7" s="5" t="s">
        <v>0</v>
      </c>
      <c r="C7" s="5" t="s">
        <v>48</v>
      </c>
      <c r="D7" s="5" t="s">
        <v>45</v>
      </c>
      <c r="E7" s="5" t="s">
        <v>46</v>
      </c>
      <c r="F7" s="5">
        <v>75149</v>
      </c>
      <c r="G7" s="5" t="s">
        <v>53</v>
      </c>
      <c r="H7" s="9">
        <v>42978</v>
      </c>
      <c r="I7" s="5" t="s">
        <v>47</v>
      </c>
      <c r="J7" s="5" t="s">
        <v>50</v>
      </c>
      <c r="K7" s="10" t="s">
        <v>52</v>
      </c>
      <c r="L7" s="5" t="s">
        <v>49</v>
      </c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5" t="s">
        <v>51</v>
      </c>
      <c r="K8" s="2"/>
      <c r="L8" s="2"/>
      <c r="M8" s="2"/>
    </row>
    <row r="9" spans="1:13" x14ac:dyDescent="0.25">
      <c r="A9" s="3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3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31"/>
      <c r="B11" s="2"/>
      <c r="C11" s="6" t="s">
        <v>83</v>
      </c>
      <c r="D11" s="11"/>
      <c r="E11" s="11"/>
      <c r="F11" s="11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5" t="s">
        <v>71</v>
      </c>
      <c r="C12" s="2"/>
      <c r="D12" s="5"/>
      <c r="E12" s="2"/>
      <c r="F12" s="5" t="s">
        <v>42</v>
      </c>
      <c r="G12" s="5" t="s">
        <v>35</v>
      </c>
      <c r="H12" s="2"/>
      <c r="I12" s="2"/>
      <c r="J12" s="2"/>
      <c r="K12" s="2"/>
      <c r="L12" s="2"/>
      <c r="M12" s="2"/>
    </row>
    <row r="13" spans="1:13" s="13" customFormat="1" x14ac:dyDescent="0.25">
      <c r="A13" s="12" t="s">
        <v>1</v>
      </c>
      <c r="B13" s="12" t="s">
        <v>72</v>
      </c>
      <c r="C13" s="12" t="s">
        <v>2</v>
      </c>
      <c r="D13" s="12" t="s">
        <v>3</v>
      </c>
      <c r="E13" s="12" t="s">
        <v>4</v>
      </c>
      <c r="F13" s="12" t="s">
        <v>36</v>
      </c>
      <c r="G13" s="12" t="s">
        <v>5</v>
      </c>
      <c r="H13" s="8" t="s">
        <v>37</v>
      </c>
      <c r="I13" s="8" t="s">
        <v>38</v>
      </c>
      <c r="J13" s="8" t="s">
        <v>39</v>
      </c>
      <c r="K13" s="12" t="s">
        <v>6</v>
      </c>
      <c r="L13" s="12" t="s">
        <v>7</v>
      </c>
      <c r="M13" s="12" t="s">
        <v>8</v>
      </c>
    </row>
    <row r="14" spans="1:13" ht="18" x14ac:dyDescent="0.25">
      <c r="A14" s="14" t="s">
        <v>77</v>
      </c>
      <c r="B14" s="15" t="s">
        <v>9</v>
      </c>
      <c r="C14" s="16">
        <v>40000000</v>
      </c>
      <c r="D14" s="16">
        <v>9755000</v>
      </c>
      <c r="E14" s="16">
        <v>585900</v>
      </c>
      <c r="F14" s="16">
        <f>D14+E14</f>
        <v>10340900</v>
      </c>
      <c r="G14" s="32">
        <v>44058</v>
      </c>
      <c r="H14" s="29">
        <v>39725000</v>
      </c>
      <c r="I14" s="17">
        <v>39725000</v>
      </c>
      <c r="J14" s="29">
        <f>H14-I14</f>
        <v>0</v>
      </c>
      <c r="K14" s="15" t="s">
        <v>70</v>
      </c>
      <c r="L14" s="15" t="s">
        <v>81</v>
      </c>
      <c r="M14" s="15" t="s">
        <v>10</v>
      </c>
    </row>
    <row r="15" spans="1:13" ht="18" x14ac:dyDescent="0.25">
      <c r="A15" s="14" t="s">
        <v>78</v>
      </c>
      <c r="B15" s="15" t="s">
        <v>9</v>
      </c>
      <c r="C15" s="18">
        <v>30000000</v>
      </c>
      <c r="D15" s="18">
        <v>28670000</v>
      </c>
      <c r="E15" s="18">
        <v>8792290.5</v>
      </c>
      <c r="F15" s="18">
        <f t="shared" ref="F15:F33" si="0">D15+E15</f>
        <v>37462290.5</v>
      </c>
      <c r="G15" s="32">
        <v>47331</v>
      </c>
      <c r="H15" s="28">
        <v>29775000</v>
      </c>
      <c r="I15" s="26">
        <v>29775000</v>
      </c>
      <c r="J15" s="28">
        <f t="shared" ref="J15:J33" si="1">H15-I15</f>
        <v>0</v>
      </c>
      <c r="K15" s="15" t="s">
        <v>70</v>
      </c>
      <c r="L15" s="15" t="s">
        <v>10</v>
      </c>
      <c r="M15" s="15" t="s">
        <v>82</v>
      </c>
    </row>
    <row r="16" spans="1:13" x14ac:dyDescent="0.25">
      <c r="A16" s="14" t="s">
        <v>54</v>
      </c>
      <c r="B16" s="15" t="s">
        <v>9</v>
      </c>
      <c r="C16" s="18">
        <v>13090000</v>
      </c>
      <c r="D16" s="18">
        <v>1310000</v>
      </c>
      <c r="E16" s="18">
        <v>79200</v>
      </c>
      <c r="F16" s="18">
        <f t="shared" si="0"/>
        <v>1389200</v>
      </c>
      <c r="G16" s="32">
        <v>43692</v>
      </c>
      <c r="H16" s="23" t="s">
        <v>40</v>
      </c>
      <c r="I16" s="23" t="s">
        <v>40</v>
      </c>
      <c r="J16" s="23" t="s">
        <v>40</v>
      </c>
      <c r="K16" s="15" t="s">
        <v>69</v>
      </c>
      <c r="L16" s="15" t="s">
        <v>10</v>
      </c>
      <c r="M16" s="15" t="s">
        <v>43</v>
      </c>
    </row>
    <row r="17" spans="1:13" x14ac:dyDescent="0.25">
      <c r="A17" s="14" t="s">
        <v>55</v>
      </c>
      <c r="B17" s="15" t="s">
        <v>9</v>
      </c>
      <c r="C17" s="18">
        <v>24735000</v>
      </c>
      <c r="D17" s="18">
        <v>1915000</v>
      </c>
      <c r="E17" s="18">
        <v>110750</v>
      </c>
      <c r="F17" s="18">
        <f t="shared" si="0"/>
        <v>2025750</v>
      </c>
      <c r="G17" s="32">
        <v>43692</v>
      </c>
      <c r="H17" s="28">
        <v>25000000</v>
      </c>
      <c r="I17" s="26">
        <v>25000000</v>
      </c>
      <c r="J17" s="28">
        <f t="shared" si="1"/>
        <v>0</v>
      </c>
      <c r="K17" s="15" t="s">
        <v>69</v>
      </c>
      <c r="L17" s="15" t="s">
        <v>10</v>
      </c>
      <c r="M17" s="15" t="s">
        <v>43</v>
      </c>
    </row>
    <row r="18" spans="1:13" x14ac:dyDescent="0.25">
      <c r="A18" s="14" t="s">
        <v>56</v>
      </c>
      <c r="B18" s="15" t="s">
        <v>9</v>
      </c>
      <c r="C18" s="18">
        <v>45965000</v>
      </c>
      <c r="D18" s="18">
        <v>13655000</v>
      </c>
      <c r="E18" s="18">
        <v>4644918.88</v>
      </c>
      <c r="F18" s="18">
        <f t="shared" si="0"/>
        <v>18299918.879999999</v>
      </c>
      <c r="G18" s="32">
        <v>48441</v>
      </c>
      <c r="H18" s="28">
        <v>50000000</v>
      </c>
      <c r="I18" s="26">
        <v>50000000</v>
      </c>
      <c r="J18" s="28">
        <f t="shared" si="1"/>
        <v>0</v>
      </c>
      <c r="K18" s="15" t="s">
        <v>69</v>
      </c>
      <c r="L18" s="15" t="s">
        <v>10</v>
      </c>
      <c r="M18" s="15" t="s">
        <v>43</v>
      </c>
    </row>
    <row r="19" spans="1:13" x14ac:dyDescent="0.25">
      <c r="A19" s="14" t="s">
        <v>57</v>
      </c>
      <c r="B19" s="15" t="s">
        <v>9</v>
      </c>
      <c r="C19" s="18">
        <v>27978394</v>
      </c>
      <c r="D19" s="18">
        <v>14295000</v>
      </c>
      <c r="E19" s="18">
        <v>2632312.5</v>
      </c>
      <c r="F19" s="18">
        <f t="shared" si="0"/>
        <v>16927312.5</v>
      </c>
      <c r="G19" s="32">
        <v>45884</v>
      </c>
      <c r="H19" s="23" t="s">
        <v>40</v>
      </c>
      <c r="I19" s="23" t="s">
        <v>40</v>
      </c>
      <c r="J19" s="23" t="s">
        <v>40</v>
      </c>
      <c r="K19" s="15" t="s">
        <v>69</v>
      </c>
      <c r="L19" s="15" t="s">
        <v>10</v>
      </c>
      <c r="M19" s="15" t="s">
        <v>43</v>
      </c>
    </row>
    <row r="20" spans="1:13" x14ac:dyDescent="0.25">
      <c r="A20" s="14" t="s">
        <v>58</v>
      </c>
      <c r="B20" s="15" t="s">
        <v>9</v>
      </c>
      <c r="C20" s="18">
        <v>36409259</v>
      </c>
      <c r="D20" s="18">
        <v>29599259</v>
      </c>
      <c r="E20" s="18">
        <v>12581090.9</v>
      </c>
      <c r="F20" s="18">
        <f t="shared" si="0"/>
        <v>42180349.899999999</v>
      </c>
      <c r="G20" s="32">
        <v>48075</v>
      </c>
      <c r="H20" s="23" t="s">
        <v>40</v>
      </c>
      <c r="I20" s="23" t="s">
        <v>40</v>
      </c>
      <c r="J20" s="23" t="s">
        <v>40</v>
      </c>
      <c r="K20" s="15" t="s">
        <v>69</v>
      </c>
      <c r="L20" s="15" t="s">
        <v>10</v>
      </c>
      <c r="M20" s="15" t="s">
        <v>43</v>
      </c>
    </row>
    <row r="21" spans="1:13" x14ac:dyDescent="0.25">
      <c r="A21" s="14" t="s">
        <v>59</v>
      </c>
      <c r="B21" s="15" t="s">
        <v>9</v>
      </c>
      <c r="C21" s="18">
        <v>8760000</v>
      </c>
      <c r="D21" s="18">
        <v>8680000</v>
      </c>
      <c r="E21" s="18">
        <v>2015600</v>
      </c>
      <c r="F21" s="18">
        <f t="shared" si="0"/>
        <v>10695600</v>
      </c>
      <c r="G21" s="32">
        <v>46249</v>
      </c>
      <c r="H21" s="23" t="s">
        <v>40</v>
      </c>
      <c r="I21" s="23" t="s">
        <v>40</v>
      </c>
      <c r="J21" s="23" t="s">
        <v>40</v>
      </c>
      <c r="K21" s="15" t="s">
        <v>69</v>
      </c>
      <c r="L21" s="15" t="s">
        <v>10</v>
      </c>
      <c r="M21" s="15" t="s">
        <v>43</v>
      </c>
    </row>
    <row r="22" spans="1:13" x14ac:dyDescent="0.25">
      <c r="A22" s="14" t="s">
        <v>60</v>
      </c>
      <c r="B22" s="15" t="s">
        <v>9</v>
      </c>
      <c r="C22" s="18">
        <v>24045000</v>
      </c>
      <c r="D22" s="18">
        <v>20635000</v>
      </c>
      <c r="E22" s="18">
        <v>9069931.4399999995</v>
      </c>
      <c r="F22" s="18">
        <f t="shared" si="0"/>
        <v>29704931.439999998</v>
      </c>
      <c r="G22" s="32">
        <v>50997</v>
      </c>
      <c r="H22" s="27">
        <v>25000000</v>
      </c>
      <c r="I22" s="25">
        <v>25000000</v>
      </c>
      <c r="J22" s="28">
        <f t="shared" si="1"/>
        <v>0</v>
      </c>
      <c r="K22" s="15" t="s">
        <v>69</v>
      </c>
      <c r="L22" s="15" t="s">
        <v>10</v>
      </c>
      <c r="M22" s="15" t="s">
        <v>43</v>
      </c>
    </row>
    <row r="23" spans="1:13" x14ac:dyDescent="0.25">
      <c r="A23" s="14" t="s">
        <v>61</v>
      </c>
      <c r="B23" s="15" t="s">
        <v>9</v>
      </c>
      <c r="C23" s="18">
        <v>54200000</v>
      </c>
      <c r="D23" s="18">
        <v>22330000</v>
      </c>
      <c r="E23" s="18">
        <v>3854300</v>
      </c>
      <c r="F23" s="18">
        <f t="shared" si="0"/>
        <v>26184300</v>
      </c>
      <c r="G23" s="32">
        <v>47710</v>
      </c>
      <c r="H23" s="23" t="s">
        <v>40</v>
      </c>
      <c r="I23" s="23" t="s">
        <v>40</v>
      </c>
      <c r="J23" s="23" t="s">
        <v>40</v>
      </c>
      <c r="K23" s="15" t="s">
        <v>69</v>
      </c>
      <c r="L23" s="15" t="s">
        <v>10</v>
      </c>
      <c r="M23" s="15" t="s">
        <v>43</v>
      </c>
    </row>
    <row r="24" spans="1:13" x14ac:dyDescent="0.25">
      <c r="A24" s="14" t="s">
        <v>62</v>
      </c>
      <c r="B24" s="15" t="s">
        <v>9</v>
      </c>
      <c r="C24" s="18">
        <v>27020000</v>
      </c>
      <c r="D24" s="18">
        <v>23280000</v>
      </c>
      <c r="E24" s="18">
        <v>16914550</v>
      </c>
      <c r="F24" s="18">
        <f t="shared" si="0"/>
        <v>40194550</v>
      </c>
      <c r="G24" s="32">
        <v>51363</v>
      </c>
      <c r="H24" s="24">
        <v>30000000</v>
      </c>
      <c r="I24" s="25">
        <v>30000000</v>
      </c>
      <c r="J24" s="28">
        <f>H24-I24</f>
        <v>0</v>
      </c>
      <c r="K24" s="15" t="s">
        <v>69</v>
      </c>
      <c r="L24" s="15" t="s">
        <v>10</v>
      </c>
      <c r="M24" s="15" t="s">
        <v>43</v>
      </c>
    </row>
    <row r="25" spans="1:13" x14ac:dyDescent="0.25">
      <c r="A25" s="14" t="s">
        <v>63</v>
      </c>
      <c r="B25" s="15" t="s">
        <v>9</v>
      </c>
      <c r="C25" s="18">
        <v>21309996</v>
      </c>
      <c r="D25" s="18">
        <v>20290000</v>
      </c>
      <c r="E25" s="18">
        <v>5405400</v>
      </c>
      <c r="F25" s="18">
        <f t="shared" si="0"/>
        <v>25695400</v>
      </c>
      <c r="G25" s="32">
        <v>48075</v>
      </c>
      <c r="H25" s="23" t="s">
        <v>40</v>
      </c>
      <c r="I25" s="23" t="s">
        <v>40</v>
      </c>
      <c r="J25" s="23" t="s">
        <v>40</v>
      </c>
      <c r="K25" s="15" t="s">
        <v>69</v>
      </c>
      <c r="L25" s="15" t="s">
        <v>10</v>
      </c>
      <c r="M25" s="15" t="s">
        <v>43</v>
      </c>
    </row>
    <row r="26" spans="1:13" x14ac:dyDescent="0.25">
      <c r="A26" s="14" t="s">
        <v>64</v>
      </c>
      <c r="B26" s="15" t="s">
        <v>9</v>
      </c>
      <c r="C26" s="18">
        <v>27496135</v>
      </c>
      <c r="D26" s="18">
        <v>27266135</v>
      </c>
      <c r="E26" s="18">
        <v>33910265</v>
      </c>
      <c r="F26" s="18">
        <f t="shared" si="0"/>
        <v>61176400</v>
      </c>
      <c r="G26" s="32">
        <v>48441</v>
      </c>
      <c r="H26" s="23" t="s">
        <v>40</v>
      </c>
      <c r="I26" s="23" t="s">
        <v>40</v>
      </c>
      <c r="J26" s="23" t="s">
        <v>40</v>
      </c>
      <c r="K26" s="15" t="s">
        <v>69</v>
      </c>
      <c r="L26" s="15" t="s">
        <v>10</v>
      </c>
      <c r="M26" s="15" t="s">
        <v>43</v>
      </c>
    </row>
    <row r="27" spans="1:13" x14ac:dyDescent="0.25">
      <c r="A27" s="14" t="s">
        <v>65</v>
      </c>
      <c r="B27" s="15" t="s">
        <v>9</v>
      </c>
      <c r="C27" s="18">
        <v>27068535</v>
      </c>
      <c r="D27" s="18">
        <v>24525000</v>
      </c>
      <c r="E27" s="18">
        <v>8005600</v>
      </c>
      <c r="F27" s="18">
        <f t="shared" si="0"/>
        <v>32530600</v>
      </c>
      <c r="G27" s="32">
        <v>48075</v>
      </c>
      <c r="H27" s="23" t="s">
        <v>40</v>
      </c>
      <c r="I27" s="23" t="s">
        <v>40</v>
      </c>
      <c r="J27" s="23" t="s">
        <v>40</v>
      </c>
      <c r="K27" s="15" t="s">
        <v>69</v>
      </c>
      <c r="L27" s="15" t="s">
        <v>10</v>
      </c>
      <c r="M27" s="15" t="s">
        <v>43</v>
      </c>
    </row>
    <row r="28" spans="1:13" x14ac:dyDescent="0.25">
      <c r="A28" s="14" t="s">
        <v>68</v>
      </c>
      <c r="B28" s="15" t="s">
        <v>9</v>
      </c>
      <c r="C28" s="18">
        <v>71870000</v>
      </c>
      <c r="D28" s="18">
        <v>71870000</v>
      </c>
      <c r="E28" s="18">
        <v>55358100</v>
      </c>
      <c r="F28" s="18">
        <f t="shared" si="0"/>
        <v>127228100</v>
      </c>
      <c r="G28" s="32">
        <v>51728</v>
      </c>
      <c r="H28" s="27">
        <v>82000000</v>
      </c>
      <c r="I28" s="25">
        <v>75200000</v>
      </c>
      <c r="J28" s="28">
        <f t="shared" si="1"/>
        <v>6800000</v>
      </c>
      <c r="K28" s="15" t="s">
        <v>69</v>
      </c>
      <c r="L28" s="15" t="s">
        <v>10</v>
      </c>
      <c r="M28" s="15" t="s">
        <v>43</v>
      </c>
    </row>
    <row r="29" spans="1:13" x14ac:dyDescent="0.25">
      <c r="A29" s="14" t="s">
        <v>66</v>
      </c>
      <c r="B29" s="15" t="s">
        <v>9</v>
      </c>
      <c r="C29" s="18">
        <v>16890000</v>
      </c>
      <c r="D29" s="18">
        <v>16890000</v>
      </c>
      <c r="E29" s="18">
        <f>7764888.47-377063.47-344525</f>
        <v>7043300</v>
      </c>
      <c r="F29" s="18">
        <f t="shared" si="0"/>
        <v>23933300</v>
      </c>
      <c r="G29" s="32">
        <v>48806</v>
      </c>
      <c r="H29" s="23" t="s">
        <v>40</v>
      </c>
      <c r="I29" s="23" t="s">
        <v>40</v>
      </c>
      <c r="J29" s="23" t="s">
        <v>40</v>
      </c>
      <c r="K29" s="15" t="s">
        <v>69</v>
      </c>
      <c r="L29" s="15" t="s">
        <v>10</v>
      </c>
      <c r="M29" s="15" t="s">
        <v>43</v>
      </c>
    </row>
    <row r="30" spans="1:13" x14ac:dyDescent="0.25">
      <c r="A30" s="14" t="s">
        <v>67</v>
      </c>
      <c r="B30" s="15" t="s">
        <v>9</v>
      </c>
      <c r="C30" s="18">
        <v>22270000</v>
      </c>
      <c r="D30" s="18">
        <v>22270000</v>
      </c>
      <c r="E30" s="18">
        <f>12930599.72-1106599.72</f>
        <v>11824000</v>
      </c>
      <c r="F30" s="18">
        <f t="shared" si="0"/>
        <v>34094000</v>
      </c>
      <c r="G30" s="32">
        <v>49536</v>
      </c>
      <c r="H30" s="23" t="s">
        <v>40</v>
      </c>
      <c r="I30" s="23" t="s">
        <v>40</v>
      </c>
      <c r="J30" s="23" t="s">
        <v>40</v>
      </c>
      <c r="K30" s="15" t="s">
        <v>69</v>
      </c>
      <c r="L30" s="15" t="s">
        <v>10</v>
      </c>
      <c r="M30" s="15" t="s">
        <v>43</v>
      </c>
    </row>
    <row r="31" spans="1:13" ht="15" customHeight="1" x14ac:dyDescent="0.25">
      <c r="A31" s="14" t="s">
        <v>87</v>
      </c>
      <c r="B31" s="15" t="s">
        <v>9</v>
      </c>
      <c r="C31" s="18">
        <v>91375000</v>
      </c>
      <c r="D31" s="18">
        <v>91375000</v>
      </c>
      <c r="E31" s="18">
        <v>67751250</v>
      </c>
      <c r="F31" s="18">
        <f t="shared" si="0"/>
        <v>159126250</v>
      </c>
      <c r="G31" s="32">
        <v>52093</v>
      </c>
      <c r="H31" s="27">
        <v>100000000</v>
      </c>
      <c r="I31" s="25">
        <v>0</v>
      </c>
      <c r="J31" s="28">
        <f t="shared" si="1"/>
        <v>100000000</v>
      </c>
      <c r="K31" s="15" t="s">
        <v>69</v>
      </c>
      <c r="L31" s="15" t="s">
        <v>10</v>
      </c>
      <c r="M31" s="15" t="s">
        <v>43</v>
      </c>
    </row>
    <row r="32" spans="1:13" x14ac:dyDescent="0.25">
      <c r="A32" s="14" t="s">
        <v>84</v>
      </c>
      <c r="B32" s="15" t="s">
        <v>9</v>
      </c>
      <c r="C32" s="18">
        <v>12803007.85</v>
      </c>
      <c r="D32" s="18">
        <f>11915000+888007.85</f>
        <v>12803007.85</v>
      </c>
      <c r="E32" s="18">
        <f>6486623.61+8986992.15</f>
        <v>15473615.760000002</v>
      </c>
      <c r="F32" s="18">
        <f t="shared" si="0"/>
        <v>28276623.609999999</v>
      </c>
      <c r="G32" s="32">
        <v>48441</v>
      </c>
      <c r="H32" s="23" t="s">
        <v>40</v>
      </c>
      <c r="I32" s="23" t="s">
        <v>40</v>
      </c>
      <c r="J32" s="23" t="s">
        <v>40</v>
      </c>
      <c r="K32" s="15"/>
      <c r="L32" s="15"/>
      <c r="M32" s="15"/>
    </row>
    <row r="33" spans="1:15" ht="15" customHeight="1" x14ac:dyDescent="0.25">
      <c r="A33" s="14" t="s">
        <v>85</v>
      </c>
      <c r="B33" s="15" t="s">
        <v>9</v>
      </c>
      <c r="C33" s="18">
        <v>83350000</v>
      </c>
      <c r="D33" s="19">
        <v>83350000</v>
      </c>
      <c r="E33" s="19">
        <v>72605636.659999996</v>
      </c>
      <c r="F33" s="19">
        <f t="shared" si="0"/>
        <v>155955636.66</v>
      </c>
      <c r="G33" s="33">
        <v>52093</v>
      </c>
      <c r="H33" s="27">
        <v>98000000</v>
      </c>
      <c r="I33" s="25">
        <v>0</v>
      </c>
      <c r="J33" s="28">
        <f t="shared" si="1"/>
        <v>98000000</v>
      </c>
      <c r="K33" s="15"/>
      <c r="L33" s="15"/>
      <c r="M33" s="15"/>
    </row>
    <row r="34" spans="1:15" x14ac:dyDescent="0.25">
      <c r="A34" s="14" t="s">
        <v>11</v>
      </c>
      <c r="B34" s="14" t="s">
        <v>11</v>
      </c>
      <c r="C34" s="20"/>
      <c r="D34" s="16">
        <f>SUM(D14:D33)</f>
        <v>544763401.85000002</v>
      </c>
      <c r="E34" s="16">
        <f>SUM(E14:E33)</f>
        <v>338658011.63999999</v>
      </c>
      <c r="F34" s="16">
        <f>SUM(F14:F33)</f>
        <v>883421413.49000001</v>
      </c>
      <c r="G34" s="2"/>
      <c r="H34" s="22" t="s">
        <v>11</v>
      </c>
      <c r="I34" s="14" t="s">
        <v>11</v>
      </c>
      <c r="J34" s="14" t="s">
        <v>11</v>
      </c>
      <c r="K34" s="2"/>
      <c r="L34" s="14" t="s">
        <v>11</v>
      </c>
      <c r="M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x14ac:dyDescent="0.25">
      <c r="A36" s="2"/>
      <c r="B36" s="2"/>
      <c r="C36" s="2"/>
      <c r="D36" s="2"/>
      <c r="E36" s="28"/>
      <c r="F36" s="2"/>
      <c r="G36" s="2"/>
      <c r="H36" s="2"/>
      <c r="I36" s="2"/>
      <c r="J36" s="2"/>
      <c r="K36" s="2"/>
      <c r="L36" s="2"/>
      <c r="M36" s="2"/>
    </row>
    <row r="37" spans="1:15" x14ac:dyDescent="0.25">
      <c r="A37" s="2"/>
      <c r="B37" s="5" t="s">
        <v>75</v>
      </c>
      <c r="C37" s="2"/>
      <c r="D37" s="5" t="s">
        <v>73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1"/>
      <c r="B38" s="12" t="s">
        <v>76</v>
      </c>
      <c r="C38" s="12" t="s">
        <v>26</v>
      </c>
      <c r="D38" s="12" t="s">
        <v>74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14" t="s">
        <v>27</v>
      </c>
      <c r="B39" s="16">
        <f>D34</f>
        <v>544763401.85000002</v>
      </c>
      <c r="C39" s="16">
        <f>E34</f>
        <v>338658011.63999999</v>
      </c>
      <c r="D39" s="16">
        <f>B39+C39</f>
        <v>883421413.49000001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14" t="s">
        <v>28</v>
      </c>
      <c r="B40" s="19">
        <v>0</v>
      </c>
      <c r="C40" s="19">
        <v>0</v>
      </c>
      <c r="D40" s="19"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14" t="s">
        <v>29</v>
      </c>
      <c r="B41" s="16">
        <f>B39+B40</f>
        <v>544763401.85000002</v>
      </c>
      <c r="C41" s="16"/>
      <c r="D41" s="1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14"/>
      <c r="B42" s="16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14" t="s">
        <v>30</v>
      </c>
      <c r="B43" s="16">
        <f>B39</f>
        <v>544763401.85000002</v>
      </c>
      <c r="C43" s="16">
        <f>C39</f>
        <v>338658011.63999999</v>
      </c>
      <c r="D43" s="16">
        <f>B43+C43</f>
        <v>883421413.49000001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14" t="s">
        <v>31</v>
      </c>
      <c r="B44" s="18">
        <f>B43+B40</f>
        <v>544763401.85000002</v>
      </c>
      <c r="C44" s="18">
        <v>0</v>
      </c>
      <c r="D44" s="18"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14"/>
      <c r="B45" s="14"/>
      <c r="C45" s="20"/>
      <c r="D45" s="2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14" t="s">
        <v>86</v>
      </c>
      <c r="B46" s="34">
        <v>172685</v>
      </c>
      <c r="C46" s="20"/>
      <c r="D46" s="2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14" t="s">
        <v>32</v>
      </c>
      <c r="B47" s="16">
        <f>B43/B46</f>
        <v>3154.6654419897504</v>
      </c>
      <c r="C47" s="2"/>
      <c r="D47" s="2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14" t="s">
        <v>33</v>
      </c>
      <c r="B48" s="16">
        <f>B44/B46</f>
        <v>3154.6654419897504</v>
      </c>
      <c r="C48" s="2"/>
      <c r="D48" s="2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14" t="s">
        <v>34</v>
      </c>
      <c r="B49" s="16">
        <f>D43/B46</f>
        <v>5115.7970494831634</v>
      </c>
      <c r="C49" s="2"/>
      <c r="D49" s="2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 t="s">
        <v>79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 t="s">
        <v>80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hyperlinks>
    <hyperlink ref="K7" r:id="rId1"/>
  </hyperlinks>
  <printOptions horizontalCentered="1"/>
  <pageMargins left="0.2" right="0.2" top="0.75" bottom="0.75" header="0.3" footer="0.3"/>
  <pageSetup paperSize="3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24"/>
  <sheetViews>
    <sheetView workbookViewId="0">
      <selection activeCell="K10" sqref="K10:K15"/>
    </sheetView>
  </sheetViews>
  <sheetFormatPr defaultRowHeight="15" x14ac:dyDescent="0.25"/>
  <cols>
    <col min="5" max="5" width="14.28515625" bestFit="1" customWidth="1"/>
    <col min="11" max="11" width="10.5703125" bestFit="1" customWidth="1"/>
  </cols>
  <sheetData>
    <row r="6" spans="5:11" x14ac:dyDescent="0.25">
      <c r="E6" s="30"/>
    </row>
    <row r="7" spans="5:11" x14ac:dyDescent="0.25">
      <c r="E7" s="30">
        <v>23085000</v>
      </c>
    </row>
    <row r="8" spans="5:11" x14ac:dyDescent="0.25">
      <c r="E8" s="30">
        <v>1000806</v>
      </c>
      <c r="K8">
        <v>12755</v>
      </c>
    </row>
    <row r="9" spans="5:11" x14ac:dyDescent="0.25">
      <c r="E9" s="30">
        <v>3180329</v>
      </c>
    </row>
    <row r="10" spans="5:11" x14ac:dyDescent="0.25">
      <c r="E10" s="30">
        <v>0</v>
      </c>
      <c r="K10" s="30"/>
    </row>
    <row r="11" spans="5:11" x14ac:dyDescent="0.25">
      <c r="E11" s="30">
        <v>0</v>
      </c>
      <c r="K11" s="30">
        <v>15585</v>
      </c>
    </row>
    <row r="12" spans="5:11" x14ac:dyDescent="0.25">
      <c r="E12" s="30">
        <v>0</v>
      </c>
      <c r="K12" s="30">
        <v>-3200</v>
      </c>
    </row>
    <row r="13" spans="5:11" x14ac:dyDescent="0.25">
      <c r="E13" s="30">
        <v>0</v>
      </c>
      <c r="K13" s="30">
        <f>K11+K12</f>
        <v>12385</v>
      </c>
    </row>
    <row r="14" spans="5:11" x14ac:dyDescent="0.25">
      <c r="E14" s="30">
        <v>0</v>
      </c>
      <c r="K14" s="30"/>
    </row>
    <row r="15" spans="5:11" x14ac:dyDescent="0.25">
      <c r="E15" s="30">
        <v>0</v>
      </c>
      <c r="K15" s="30"/>
    </row>
    <row r="16" spans="5:11" x14ac:dyDescent="0.25">
      <c r="E16" s="30">
        <v>0</v>
      </c>
    </row>
    <row r="17" spans="5:5" x14ac:dyDescent="0.25">
      <c r="E17" s="30">
        <v>0</v>
      </c>
    </row>
    <row r="18" spans="5:5" x14ac:dyDescent="0.25">
      <c r="E18" s="30">
        <v>0</v>
      </c>
    </row>
    <row r="19" spans="5:5" x14ac:dyDescent="0.25">
      <c r="E19" s="30">
        <v>0</v>
      </c>
    </row>
    <row r="20" spans="5:5" x14ac:dyDescent="0.25">
      <c r="E20" s="30">
        <f>SUM(E7:E19)</f>
        <v>27266135</v>
      </c>
    </row>
    <row r="21" spans="5:5" x14ac:dyDescent="0.25">
      <c r="E21" s="30"/>
    </row>
    <row r="22" spans="5:5" x14ac:dyDescent="0.25">
      <c r="E22" s="30"/>
    </row>
    <row r="23" spans="5:5" x14ac:dyDescent="0.25">
      <c r="E23" s="30"/>
    </row>
    <row r="24" spans="5:5" x14ac:dyDescent="0.25">
      <c r="E2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First Southwest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Robert</dc:creator>
  <cp:lastModifiedBy>Laura Jobe</cp:lastModifiedBy>
  <cp:lastPrinted>2018-01-23T21:25:06Z</cp:lastPrinted>
  <dcterms:created xsi:type="dcterms:W3CDTF">2016-09-01T15:10:39Z</dcterms:created>
  <dcterms:modified xsi:type="dcterms:W3CDTF">2018-02-14T22:56:20Z</dcterms:modified>
</cp:coreProperties>
</file>